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Model" sheetId="2" state="visible" r:id="rId4"/>
    <sheet name="Scenario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<sst xmlns="http://schemas.openxmlformats.org/spreadsheetml/2006/main" count="66" uniqueCount="57">
  <si>
    <t xml:space="preserve">Flywheel Stacking® Starter Model</t>
  </si>
  <si>
    <t xml:space="preserve">AffiliateMarketing.com · Operator Series · by Josh Snow</t>
  </si>
  <si>
    <t xml:space="preserve">WHAT THIS MODELS</t>
  </si>
  <si>
    <t xml:space="preserve">The 12-month revenue effect of stacking three layers on top of a creator program: organic creator GMV, amplified GMV (whitelisting and Spark boosts on proven winners), and halo GMV (the lift your other channels get from creator volume: branded search, Meta efficiency, retail and marketplace velocity).</t>
  </si>
  <si>
    <t xml:space="preserve">HOW TO USE IT (2 MINUTES)</t>
  </si>
  <si>
    <t xml:space="preserve">1. Open the Model tab. Replace the yellow input cells with your own numbers. Everything else recalculates.</t>
  </si>
  <si>
    <t xml:space="preserve">2. The prefilled values are a realistic example for a consumer brand doing roughly $1M+ per year, so you can see the expected format. They are not benchmarks and not a forecast.</t>
  </si>
  <si>
    <t xml:space="preserve">3. Use the Scenarios tab to pressure-test a conservative, base, and aggressive build-out side by side.</t>
  </si>
  <si>
    <t xml:space="preserve">LEGEND</t>
  </si>
  <si>
    <t xml:space="preserve">Yellow cells with blue text are yours to edit. Black cells are formulas: leave them alone.</t>
  </si>
  <si>
    <t xml:space="preserve">THE MATH, IN PLAIN ENGLISH</t>
  </si>
  <si>
    <t xml:space="preserve">Monthly views = creators x videos per creator x average views, compounding at your monthly growth rate.</t>
  </si>
  <si>
    <t xml:space="preserve">Organic GMV = views divided by views-per-sale, times AOV.  Amplified GMV = organic x amplification lift.  Halo GMV = (organic + amplified) x halo lift.</t>
  </si>
  <si>
    <t xml:space="preserve">Every input should come from your own analytics (affiliate platform, TikTok Shop analytics, ad account, finance). Where you do not have a number yet, start conservative and revisit monthly.</t>
  </si>
  <si>
    <t xml:space="preserve">This is an educational planning tool, not a guarantee of results. © 2026 AffiliateMarketing.com</t>
  </si>
  <si>
    <t xml:space="preserve">Replace the yellow cells with your numbers. Everything else recalculates.</t>
  </si>
  <si>
    <t xml:space="preserve">INPUTS</t>
  </si>
  <si>
    <t xml:space="preserve">Active creators posting monthly</t>
  </si>
  <si>
    <t xml:space="preserve">Videos per creator per month</t>
  </si>
  <si>
    <t xml:space="preserve">Average views per video</t>
  </si>
  <si>
    <t xml:space="preserve">Blend across all creators, not just winners</t>
  </si>
  <si>
    <t xml:space="preserve">Monthly view growth rate</t>
  </si>
  <si>
    <t xml:space="preserve">From recruiting + posting cadence gains</t>
  </si>
  <si>
    <t xml:space="preserve">Views per sale</t>
  </si>
  <si>
    <t xml:space="preserve">Total views divided by attributed orders</t>
  </si>
  <si>
    <t xml:space="preserve">Average order value</t>
  </si>
  <si>
    <t xml:space="preserve">Amplification lift</t>
  </si>
  <si>
    <t xml:space="preserve">Whitelisting / Spark boosts on proven winners, as % of organic</t>
  </si>
  <si>
    <t xml:space="preserve">Halo lift</t>
  </si>
  <si>
    <t xml:space="preserve">Branded search, Meta efficiency, marketplace velocity, as % of (organic + amplified)</t>
  </si>
  <si>
    <t xml:space="preserve">Prefilled values are an illustrative example, not benchmarks. Source: replace with your own analytics.</t>
  </si>
  <si>
    <t xml:space="preserve">12-MONTH MODEL</t>
  </si>
  <si>
    <t xml:space="preserve">Month</t>
  </si>
  <si>
    <t xml:space="preserve">Views</t>
  </si>
  <si>
    <t xml:space="preserve">Organic GMV</t>
  </si>
  <si>
    <t xml:space="preserve">Amplified GMV</t>
  </si>
  <si>
    <t xml:space="preserve">Halo GMV</t>
  </si>
  <si>
    <t xml:space="preserve">Total GMV</t>
  </si>
  <si>
    <t xml:space="preserve">Cumulative GMV</t>
  </si>
  <si>
    <t xml:space="preserve">YEAR 1 TOTAL</t>
  </si>
  <si>
    <t xml:space="preserve">WHAT TO LOOK AT</t>
  </si>
  <si>
    <t xml:space="preserve">Month 12 total GMV run rate</t>
  </si>
  <si>
    <t xml:space="preserve">Month 12 annualized</t>
  </si>
  <si>
    <t xml:space="preserve">Year 1 views generated</t>
  </si>
  <si>
    <t xml:space="preserve">Share of GMV from stacking (amplified + halo)</t>
  </si>
  <si>
    <t xml:space="preserve">Scenario comparison</t>
  </si>
  <si>
    <t xml:space="preserve">Three build-outs side by side. Edit the yellow cells; totals recalculate.</t>
  </si>
  <si>
    <t xml:space="preserve">Assumption</t>
  </si>
  <si>
    <t xml:space="preserve">Conservative</t>
  </si>
  <si>
    <t xml:space="preserve">Base</t>
  </si>
  <si>
    <t xml:space="preserve">Aggressive</t>
  </si>
  <si>
    <t xml:space="preserve">Scenario levers to debate with your team: recruiting pace (creators), content ops (videos per creator), casting quality (average views), and offer strength (views per sale).</t>
  </si>
  <si>
    <t xml:space="preserve">Year 1 views</t>
  </si>
  <si>
    <t xml:space="preserve">Year 1 organic GMV</t>
  </si>
  <si>
    <t xml:space="preserve">Year 1 total GMV (stacked)</t>
  </si>
  <si>
    <t xml:space="preserve">Month 12 GMV run rate</t>
  </si>
  <si>
    <t xml:space="preserve">Formulas use a geometric series for compounding views. Prefilled values are illustrative examples: replace with your own plan.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</si>
</sst>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"/>
    <numFmt numFmtId="167" formatCode="0%"/>
    <numFmt numFmtId="168" formatCode="\$#,##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A1D33"/>
      <name val="Arial"/>
      <family val="0"/>
      <charset val="1"/>
    </font>
    <font>
      <i val="true"/>
      <sz val="11"/>
      <color rgb="FF3C526B"/>
      <name val="Arial"/>
      <family val="0"/>
      <charset val="1"/>
    </font>
    <font>
      <b val="true"/>
      <sz val="11"/>
      <color rgb="FFFF6B45"/>
      <name val="Arial"/>
      <family val="0"/>
      <charset val="1"/>
    </font>
    <font>
      <sz val="10"/>
      <color rgb="FF0A1D33"/>
      <name val="Arial"/>
      <family val="0"/>
      <charset val="1"/>
    </font>
    <font>
      <i val="true"/>
      <sz val="10"/>
      <color rgb="FF3C526B"/>
      <name val="Arial"/>
      <family val="0"/>
      <charset val="1"/>
    </font>
    <font>
      <sz val="9"/>
      <color rgb="FF8FA3BC"/>
      <name val="Arial"/>
      <family val="0"/>
      <charset val="1"/>
    </font>
    <font>
      <b val="true"/>
      <sz val="16"/>
      <color rgb="FF0A1D33"/>
      <name val="Arial"/>
      <family val="0"/>
      <charset val="1"/>
    </font>
    <font>
      <b val="true"/>
      <sz val="12"/>
      <color rgb="FF0A1D33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i val="true"/>
      <sz val="8.5"/>
      <color rgb="FF3C526B"/>
      <name val="Arial"/>
      <family val="0"/>
      <charset val="1"/>
    </font>
    <font>
      <i val="true"/>
      <sz val="8.5"/>
      <color rgb="FF8FA3BC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0"/>
      <color rgb="FF0A1D33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i val="true"/>
      <sz val="9"/>
      <color rgb="FF3C526B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A1D33"/>
        <bgColor rgb="FF003300"/>
      </patternFill>
    </fill>
    <fill>
      <patternFill patternType="solid">
        <fgColor rgb="FFF4F7FB"/>
        <bgColor rgb="FFFFFFFF"/>
      </patternFill>
    </fill>
    <fill>
      <patternFill patternType="solid">
        <fgColor rgb="FFFFEDE6"/>
        <bgColor rgb="FFF4F7FB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CE4EE"/>
      </left>
      <right style="thin">
        <color rgb="FFDCE4EE"/>
      </right>
      <top style="thin">
        <color rgb="FFDCE4EE"/>
      </top>
      <bottom style="thin">
        <color rgb="FFDCE4E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999FF"/>
      <rgbColor rgb="FF993366"/>
      <rgbColor rgb="FFFFEDE6"/>
      <rgbColor rgb="FFF4F7F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4EE"/>
      <rgbColor rgb="FFCCFFCC"/>
      <rgbColor rgb="FFFFFF99"/>
      <rgbColor rgb="FF99CCFF"/>
      <rgbColor rgb="FFFF99CC"/>
      <rgbColor rgb="FFCC99FF"/>
      <rgbColor rgb="FFFFCC99"/>
      <rgbColor rgb="FF4A7CC9"/>
      <rgbColor rgb="FF33CCCC"/>
      <rgbColor rgb="FF99CC00"/>
      <rgbColor rgb="FFFFD435"/>
      <rgbColor rgb="FFFF9900"/>
      <rgbColor rgb="FFFF6B45"/>
      <rgbColor rgb="FF666699"/>
      <rgbColor rgb="FF8FA3BC"/>
      <rgbColor rgb="FF0A1D33"/>
      <rgbColor rgb="FF339966"/>
      <rgbColor rgb="FF003300"/>
      <rgbColor rgb="FF333300"/>
      <rgbColor rgb="FF993300"/>
      <rgbColor rgb="FF993366"/>
      <rgbColor rgb="FF3C526B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GMV by layer, months 1 to 12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stacked"/>
        <c:varyColors val="0"/>
        <c:ser>
          <c:idx val="0"/>
          <c:order val="0"/>
          <c:tx>
            <c:strRef>
              <c:f>Model!C16</c:f>
              <c:strCache>
                <c:ptCount val="1"/>
                <c:pt idx="0">
                  <c:v>Organic GMV</c:v>
                </c:pt>
              </c:strCache>
            </c:strRef>
          </c:tx>
          <c:spPr>
            <a:solidFill>
              <a:srgbClr val="ffd435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Model!$A$17:$A$28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Model!$C$17:$C$28</c:f>
              <c:numCache>
                <c:formatCode>\$#,##0</c:formatCode>
                <c:ptCount val="12"/>
                <c:pt idx="0">
                  <c:v>67200</c:v>
                </c:pt>
                <c:pt idx="1">
                  <c:v>77280</c:v>
                </c:pt>
                <c:pt idx="2">
                  <c:v>88872</c:v>
                </c:pt>
                <c:pt idx="3">
                  <c:v>102203</c:v>
                </c:pt>
                <c:pt idx="4">
                  <c:v>117533</c:v>
                </c:pt>
                <c:pt idx="5">
                  <c:v>135163</c:v>
                </c:pt>
                <c:pt idx="6">
                  <c:v>155438</c:v>
                </c:pt>
                <c:pt idx="7">
                  <c:v>178753</c:v>
                </c:pt>
                <c:pt idx="8">
                  <c:v>205566</c:v>
                </c:pt>
                <c:pt idx="9">
                  <c:v>236401</c:v>
                </c:pt>
                <c:pt idx="10">
                  <c:v>271861</c:v>
                </c:pt>
                <c:pt idx="11">
                  <c:v>312641</c:v>
                </c:pt>
              </c:numCache>
            </c:numRef>
          </c:val>
        </c:ser>
        <c:ser>
          <c:idx val="1"/>
          <c:order val="1"/>
          <c:tx>
            <c:strRef>
              <c:f>Model!D16</c:f>
              <c:strCache>
                <c:ptCount val="1"/>
                <c:pt idx="0">
                  <c:v>Amplified GMV</c:v>
                </c:pt>
              </c:strCache>
            </c:strRef>
          </c:tx>
          <c:spPr>
            <a:solidFill>
              <a:srgbClr val="4a7cc9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Model!$A$17:$A$28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Model!$D$17:$D$28</c:f>
              <c:numCache>
                <c:formatCode>\$#,##0</c:formatCode>
                <c:ptCount val="12"/>
                <c:pt idx="0">
                  <c:v>23520</c:v>
                </c:pt>
                <c:pt idx="1">
                  <c:v>27048</c:v>
                </c:pt>
                <c:pt idx="2">
                  <c:v>31105</c:v>
                </c:pt>
                <c:pt idx="3">
                  <c:v>35771</c:v>
                </c:pt>
                <c:pt idx="4">
                  <c:v>41137</c:v>
                </c:pt>
                <c:pt idx="5">
                  <c:v>47307</c:v>
                </c:pt>
                <c:pt idx="6">
                  <c:v>54403</c:v>
                </c:pt>
                <c:pt idx="7">
                  <c:v>62564</c:v>
                </c:pt>
                <c:pt idx="8">
                  <c:v>71948</c:v>
                </c:pt>
                <c:pt idx="9">
                  <c:v>82740</c:v>
                </c:pt>
                <c:pt idx="10">
                  <c:v>95151</c:v>
                </c:pt>
                <c:pt idx="11">
                  <c:v>109424</c:v>
                </c:pt>
              </c:numCache>
            </c:numRef>
          </c:val>
        </c:ser>
        <c:ser>
          <c:idx val="2"/>
          <c:order val="2"/>
          <c:tx>
            <c:strRef>
              <c:f>Model!E16</c:f>
              <c:strCache>
                <c:ptCount val="1"/>
                <c:pt idx="0">
                  <c:v>Halo GMV</c:v>
                </c:pt>
              </c:strCache>
            </c:strRef>
          </c:tx>
          <c:spPr>
            <a:solidFill>
              <a:srgbClr val="ff6b45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Model!$A$17:$A$28</c:f>
              <c:strCach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Model!$E$17:$E$28</c:f>
              <c:numCache>
                <c:formatCode>\$#,##0</c:formatCode>
                <c:ptCount val="12"/>
                <c:pt idx="0">
                  <c:v>22680</c:v>
                </c:pt>
                <c:pt idx="1">
                  <c:v>26082</c:v>
                </c:pt>
                <c:pt idx="2">
                  <c:v>29994</c:v>
                </c:pt>
                <c:pt idx="3">
                  <c:v>34494</c:v>
                </c:pt>
                <c:pt idx="4">
                  <c:v>39668</c:v>
                </c:pt>
                <c:pt idx="5">
                  <c:v>45618</c:v>
                </c:pt>
                <c:pt idx="6">
                  <c:v>52460</c:v>
                </c:pt>
                <c:pt idx="7">
                  <c:v>60329</c:v>
                </c:pt>
                <c:pt idx="8">
                  <c:v>69379</c:v>
                </c:pt>
                <c:pt idx="9">
                  <c:v>79785</c:v>
                </c:pt>
                <c:pt idx="10">
                  <c:v>91753</c:v>
                </c:pt>
                <c:pt idx="11">
                  <c:v>105516</c:v>
                </c:pt>
              </c:numCache>
            </c:numRef>
          </c:val>
        </c:ser>
        <c:gapWidth val="150"/>
        <c:overlap val="100"/>
        <c:axId val="32441921"/>
        <c:axId val="92563395"/>
      </c:barChart>
      <c:catAx>
        <c:axId val="3244192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2563395"/>
        <c:crosses val="autoZero"/>
        <c:auto val="1"/>
        <c:lblAlgn val="ctr"/>
        <c:lblOffset val="100"/>
        <c:noMultiLvlLbl val="0"/>
      </c:catAx>
      <c:valAx>
        <c:axId val="9256339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\$#,##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2441921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14</xdr:row>
      <xdr:rowOff>131040</xdr:rowOff>
    </xdr:from>
    <xdr:to>
      <xdr:col>18</xdr:col>
      <xdr:colOff>318600</xdr:colOff>
      <xdr:row>32</xdr:row>
      <xdr:rowOff>13680</xdr:rowOff>
    </xdr:to>
    <xdr:graphicFrame>
      <xdr:nvGraphicFramePr>
        <xdr:cNvPr id="0" name="Chart 1"/>
        <xdr:cNvGraphicFramePr/>
      </xdr:nvGraphicFramePr>
      <xdr:xfrm>
        <a:off x="8035200" y="2857680"/>
        <a:ext cx="7559640" cy="3311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39.7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15" hidden="false" customHeight="false" outlineLevel="0" collapsed="false">
      <c r="B9" s="4" t="s">
        <v>5</v>
      </c>
    </row>
    <row r="10" customFormat="false" ht="39.75" hidden="false" customHeight="true" outlineLevel="0" collapsed="false">
      <c r="B10" s="4" t="s">
        <v>6</v>
      </c>
    </row>
    <row r="11" customFormat="false" ht="15" hidden="false" customHeight="false" outlineLevel="0" collapsed="false">
      <c r="B11" s="4" t="s">
        <v>7</v>
      </c>
    </row>
    <row r="13" customFormat="false" ht="15" hidden="false" customHeight="false" outlineLevel="0" collapsed="false">
      <c r="B13" s="3" t="s">
        <v>8</v>
      </c>
    </row>
    <row r="14" customFormat="false" ht="15" hidden="false" customHeight="false" outlineLevel="0" collapsed="false">
      <c r="B14" s="4" t="s">
        <v>9</v>
      </c>
    </row>
    <row r="16" customFormat="false" ht="15" hidden="false" customHeight="false" outlineLevel="0" collapsed="false">
      <c r="B16" s="3" t="s">
        <v>10</v>
      </c>
    </row>
    <row r="17" customFormat="false" ht="15" hidden="false" customHeight="false" outlineLevel="0" collapsed="false">
      <c r="B17" s="4" t="s">
        <v>11</v>
      </c>
    </row>
    <row r="18" customFormat="false" ht="39.75" hidden="false" customHeight="true" outlineLevel="0" collapsed="false">
      <c r="B18" s="4" t="s">
        <v>12</v>
      </c>
    </row>
    <row r="20" customFormat="false" ht="39.75" hidden="false" customHeight="true" outlineLevel="0" collapsed="false">
      <c r="B20" s="5" t="s">
        <v>13</v>
      </c>
    </row>
    <row r="22" customFormat="false" ht="15" hidden="false" customHeight="false" outlineLevel="0" collapsed="false">
      <c r="B22" s="6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6" topLeftCell="A17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4"/>
    <col collapsed="false" customWidth="true" hidden="false" outlineLevel="0" max="4" min="4" style="0" width="15"/>
    <col collapsed="false" customWidth="true" hidden="false" outlineLevel="0" max="6" min="5" style="0" width="13"/>
    <col collapsed="false" customWidth="true" hidden="false" outlineLevel="0" max="7" min="7" style="0" width="16"/>
    <col collapsed="false" customWidth="true" hidden="false" outlineLevel="0" max="8" min="8" style="0" width="3"/>
    <col collapsed="false" customWidth="true" hidden="false" outlineLevel="0" max="9" min="9" style="0" width="13"/>
    <col collapsed="false" customWidth="true" hidden="false" outlineLevel="0" max="10" min="10" style="0" width="14"/>
    <col collapsed="false" customWidth="true" hidden="false" outlineLevel="0" max="11" min="11" style="0" width="15"/>
  </cols>
  <sheetData>
    <row r="1" customFormat="false" ht="19.7" hidden="false" customHeight="false" outlineLevel="0" collapsed="false">
      <c r="A1" s="7" t="s">
        <v>0</v>
      </c>
    </row>
    <row r="2" customFormat="false" ht="15" hidden="false" customHeight="false" outlineLevel="0" collapsed="false">
      <c r="A2" s="8" t="s">
        <v>15</v>
      </c>
    </row>
    <row r="4" customFormat="false" ht="15" hidden="false" customHeight="false" outlineLevel="0" collapsed="false">
      <c r="A4" s="9" t="s">
        <v>16</v>
      </c>
    </row>
    <row r="5" customFormat="false" ht="15" hidden="false" customHeight="false" outlineLevel="0" collapsed="false">
      <c r="A5" s="10" t="s">
        <v>17</v>
      </c>
      <c r="B5" s="11" t="n">
        <v>60</v>
      </c>
      <c r="C5" s="12"/>
    </row>
    <row r="6" customFormat="false" ht="15" hidden="false" customHeight="false" outlineLevel="0" collapsed="false">
      <c r="A6" s="10" t="s">
        <v>18</v>
      </c>
      <c r="B6" s="11" t="n">
        <v>4</v>
      </c>
      <c r="C6" s="12"/>
    </row>
    <row r="7" customFormat="false" ht="15" hidden="false" customHeight="false" outlineLevel="0" collapsed="false">
      <c r="A7" s="10" t="s">
        <v>19</v>
      </c>
      <c r="B7" s="13" t="n">
        <v>6000</v>
      </c>
      <c r="C7" s="12" t="s">
        <v>20</v>
      </c>
    </row>
    <row r="8" customFormat="false" ht="15" hidden="false" customHeight="false" outlineLevel="0" collapsed="false">
      <c r="A8" s="10" t="s">
        <v>21</v>
      </c>
      <c r="B8" s="14" t="n">
        <v>0.15</v>
      </c>
      <c r="C8" s="12" t="s">
        <v>22</v>
      </c>
    </row>
    <row r="9" customFormat="false" ht="15" hidden="false" customHeight="false" outlineLevel="0" collapsed="false">
      <c r="A9" s="10" t="s">
        <v>23</v>
      </c>
      <c r="B9" s="13" t="n">
        <v>900</v>
      </c>
      <c r="C9" s="12" t="s">
        <v>24</v>
      </c>
    </row>
    <row r="10" customFormat="false" ht="15" hidden="false" customHeight="false" outlineLevel="0" collapsed="false">
      <c r="A10" s="10" t="s">
        <v>25</v>
      </c>
      <c r="B10" s="15" t="n">
        <v>42</v>
      </c>
      <c r="C10" s="12"/>
    </row>
    <row r="11" customFormat="false" ht="15" hidden="false" customHeight="false" outlineLevel="0" collapsed="false">
      <c r="A11" s="10" t="s">
        <v>26</v>
      </c>
      <c r="B11" s="14" t="n">
        <v>0.35</v>
      </c>
      <c r="C11" s="12" t="s">
        <v>27</v>
      </c>
    </row>
    <row r="12" customFormat="false" ht="15" hidden="false" customHeight="false" outlineLevel="0" collapsed="false">
      <c r="A12" s="10" t="s">
        <v>28</v>
      </c>
      <c r="B12" s="14" t="n">
        <v>0.25</v>
      </c>
      <c r="C12" s="12" t="s">
        <v>29</v>
      </c>
    </row>
    <row r="13" customFormat="false" ht="15" hidden="false" customHeight="false" outlineLevel="0" collapsed="false">
      <c r="A13" s="16" t="s">
        <v>30</v>
      </c>
    </row>
    <row r="15" customFormat="false" ht="15" hidden="false" customHeight="false" outlineLevel="0" collapsed="false">
      <c r="A15" s="9" t="s">
        <v>31</v>
      </c>
    </row>
    <row r="16" customFormat="false" ht="15" hidden="false" customHeight="false" outlineLevel="0" collapsed="false">
      <c r="A16" s="17" t="s">
        <v>32</v>
      </c>
      <c r="B16" s="17" t="s">
        <v>33</v>
      </c>
      <c r="C16" s="17" t="s">
        <v>34</v>
      </c>
      <c r="D16" s="17" t="s">
        <v>35</v>
      </c>
      <c r="E16" s="17" t="s">
        <v>36</v>
      </c>
      <c r="F16" s="17" t="s">
        <v>37</v>
      </c>
      <c r="G16" s="17" t="s">
        <v>38</v>
      </c>
    </row>
    <row r="17" customFormat="false" ht="15" hidden="false" customHeight="false" outlineLevel="0" collapsed="false">
      <c r="A17" s="18" t="n">
        <v>1</v>
      </c>
      <c r="B17" s="19" t="n">
        <f aca="false">ROUND($B$5*$B$6*$B$7*(1+$B$8)^(A17-1),0)</f>
        <v>1440000</v>
      </c>
      <c r="C17" s="20" t="n">
        <f aca="false">IF($B$9=0,0,ROUND(B17/$B$9*$B$10,0))</f>
        <v>67200</v>
      </c>
      <c r="D17" s="20" t="n">
        <f aca="false">ROUND(C17*$B$11,0)</f>
        <v>23520</v>
      </c>
      <c r="E17" s="20" t="n">
        <f aca="false">ROUND((C17+D17)*$B$12,0)</f>
        <v>22680</v>
      </c>
      <c r="F17" s="20" t="n">
        <f aca="false">C17+D17+E17</f>
        <v>113400</v>
      </c>
      <c r="G17" s="20" t="n">
        <f aca="false">F17</f>
        <v>113400</v>
      </c>
    </row>
    <row r="18" customFormat="false" ht="15" hidden="false" customHeight="false" outlineLevel="0" collapsed="false">
      <c r="A18" s="21" t="n">
        <v>2</v>
      </c>
      <c r="B18" s="22" t="n">
        <f aca="false">ROUND($B$5*$B$6*$B$7*(1+$B$8)^(A18-1),0)</f>
        <v>1656000</v>
      </c>
      <c r="C18" s="23" t="n">
        <f aca="false">IF($B$9=0,0,ROUND(B18/$B$9*$B$10,0))</f>
        <v>77280</v>
      </c>
      <c r="D18" s="23" t="n">
        <f aca="false">ROUND(C18*$B$11,0)</f>
        <v>27048</v>
      </c>
      <c r="E18" s="23" t="n">
        <f aca="false">ROUND((C18+D18)*$B$12,0)</f>
        <v>26082</v>
      </c>
      <c r="F18" s="23" t="n">
        <f aca="false">C18+D18+E18</f>
        <v>130410</v>
      </c>
      <c r="G18" s="23" t="n">
        <f aca="false">G17+F18</f>
        <v>243810</v>
      </c>
    </row>
    <row r="19" customFormat="false" ht="15" hidden="false" customHeight="false" outlineLevel="0" collapsed="false">
      <c r="A19" s="18" t="n">
        <v>3</v>
      </c>
      <c r="B19" s="19" t="n">
        <f aca="false">ROUND($B$5*$B$6*$B$7*(1+$B$8)^(A19-1),0)</f>
        <v>1904400</v>
      </c>
      <c r="C19" s="20" t="n">
        <f aca="false">IF($B$9=0,0,ROUND(B19/$B$9*$B$10,0))</f>
        <v>88872</v>
      </c>
      <c r="D19" s="20" t="n">
        <f aca="false">ROUND(C19*$B$11,0)</f>
        <v>31105</v>
      </c>
      <c r="E19" s="20" t="n">
        <f aca="false">ROUND((C19+D19)*$B$12,0)</f>
        <v>29994</v>
      </c>
      <c r="F19" s="20" t="n">
        <f aca="false">C19+D19+E19</f>
        <v>149971</v>
      </c>
      <c r="G19" s="20" t="n">
        <f aca="false">G18+F19</f>
        <v>393781</v>
      </c>
    </row>
    <row r="20" customFormat="false" ht="15" hidden="false" customHeight="false" outlineLevel="0" collapsed="false">
      <c r="A20" s="21" t="n">
        <v>4</v>
      </c>
      <c r="B20" s="22" t="n">
        <f aca="false">ROUND($B$5*$B$6*$B$7*(1+$B$8)^(A20-1),0)</f>
        <v>2190060</v>
      </c>
      <c r="C20" s="23" t="n">
        <f aca="false">IF($B$9=0,0,ROUND(B20/$B$9*$B$10,0))</f>
        <v>102203</v>
      </c>
      <c r="D20" s="23" t="n">
        <f aca="false">ROUND(C20*$B$11,0)</f>
        <v>35771</v>
      </c>
      <c r="E20" s="23" t="n">
        <f aca="false">ROUND((C20+D20)*$B$12,0)</f>
        <v>34494</v>
      </c>
      <c r="F20" s="23" t="n">
        <f aca="false">C20+D20+E20</f>
        <v>172468</v>
      </c>
      <c r="G20" s="23" t="n">
        <f aca="false">G19+F20</f>
        <v>566249</v>
      </c>
    </row>
    <row r="21" customFormat="false" ht="15" hidden="false" customHeight="false" outlineLevel="0" collapsed="false">
      <c r="A21" s="18" t="n">
        <v>5</v>
      </c>
      <c r="B21" s="19" t="n">
        <f aca="false">ROUND($B$5*$B$6*$B$7*(1+$B$8)^(A21-1),0)</f>
        <v>2518569</v>
      </c>
      <c r="C21" s="20" t="n">
        <f aca="false">IF($B$9=0,0,ROUND(B21/$B$9*$B$10,0))</f>
        <v>117533</v>
      </c>
      <c r="D21" s="20" t="n">
        <f aca="false">ROUND(C21*$B$11,0)</f>
        <v>41137</v>
      </c>
      <c r="E21" s="20" t="n">
        <f aca="false">ROUND((C21+D21)*$B$12,0)</f>
        <v>39668</v>
      </c>
      <c r="F21" s="20" t="n">
        <f aca="false">C21+D21+E21</f>
        <v>198338</v>
      </c>
      <c r="G21" s="20" t="n">
        <f aca="false">G20+F21</f>
        <v>764587</v>
      </c>
    </row>
    <row r="22" customFormat="false" ht="15" hidden="false" customHeight="false" outlineLevel="0" collapsed="false">
      <c r="A22" s="21" t="n">
        <v>6</v>
      </c>
      <c r="B22" s="22" t="n">
        <f aca="false">ROUND($B$5*$B$6*$B$7*(1+$B$8)^(A22-1),0)</f>
        <v>2896354</v>
      </c>
      <c r="C22" s="23" t="n">
        <f aca="false">IF($B$9=0,0,ROUND(B22/$B$9*$B$10,0))</f>
        <v>135163</v>
      </c>
      <c r="D22" s="23" t="n">
        <f aca="false">ROUND(C22*$B$11,0)</f>
        <v>47307</v>
      </c>
      <c r="E22" s="23" t="n">
        <f aca="false">ROUND((C22+D22)*$B$12,0)</f>
        <v>45618</v>
      </c>
      <c r="F22" s="23" t="n">
        <f aca="false">C22+D22+E22</f>
        <v>228088</v>
      </c>
      <c r="G22" s="23" t="n">
        <f aca="false">G21+F22</f>
        <v>992675</v>
      </c>
    </row>
    <row r="23" customFormat="false" ht="15" hidden="false" customHeight="false" outlineLevel="0" collapsed="false">
      <c r="A23" s="18" t="n">
        <v>7</v>
      </c>
      <c r="B23" s="19" t="n">
        <f aca="false">ROUND($B$5*$B$6*$B$7*(1+$B$8)^(A23-1),0)</f>
        <v>3330808</v>
      </c>
      <c r="C23" s="20" t="n">
        <f aca="false">IF($B$9=0,0,ROUND(B23/$B$9*$B$10,0))</f>
        <v>155438</v>
      </c>
      <c r="D23" s="20" t="n">
        <f aca="false">ROUND(C23*$B$11,0)</f>
        <v>54403</v>
      </c>
      <c r="E23" s="20" t="n">
        <f aca="false">ROUND((C23+D23)*$B$12,0)</f>
        <v>52460</v>
      </c>
      <c r="F23" s="20" t="n">
        <f aca="false">C23+D23+E23</f>
        <v>262301</v>
      </c>
      <c r="G23" s="20" t="n">
        <f aca="false">G22+F23</f>
        <v>1254976</v>
      </c>
    </row>
    <row r="24" customFormat="false" ht="15" hidden="false" customHeight="false" outlineLevel="0" collapsed="false">
      <c r="A24" s="21" t="n">
        <v>8</v>
      </c>
      <c r="B24" s="22" t="n">
        <f aca="false">ROUND($B$5*$B$6*$B$7*(1+$B$8)^(A24-1),0)</f>
        <v>3830429</v>
      </c>
      <c r="C24" s="23" t="n">
        <f aca="false">IF($B$9=0,0,ROUND(B24/$B$9*$B$10,0))</f>
        <v>178753</v>
      </c>
      <c r="D24" s="23" t="n">
        <f aca="false">ROUND(C24*$B$11,0)</f>
        <v>62564</v>
      </c>
      <c r="E24" s="23" t="n">
        <f aca="false">ROUND((C24+D24)*$B$12,0)</f>
        <v>60329</v>
      </c>
      <c r="F24" s="23" t="n">
        <f aca="false">C24+D24+E24</f>
        <v>301646</v>
      </c>
      <c r="G24" s="23" t="n">
        <f aca="false">G23+F24</f>
        <v>1556622</v>
      </c>
    </row>
    <row r="25" customFormat="false" ht="15" hidden="false" customHeight="false" outlineLevel="0" collapsed="false">
      <c r="A25" s="18" t="n">
        <v>9</v>
      </c>
      <c r="B25" s="19" t="n">
        <f aca="false">ROUND($B$5*$B$6*$B$7*(1+$B$8)^(A25-1),0)</f>
        <v>4404993</v>
      </c>
      <c r="C25" s="20" t="n">
        <f aca="false">IF($B$9=0,0,ROUND(B25/$B$9*$B$10,0))</f>
        <v>205566</v>
      </c>
      <c r="D25" s="20" t="n">
        <f aca="false">ROUND(C25*$B$11,0)</f>
        <v>71948</v>
      </c>
      <c r="E25" s="20" t="n">
        <f aca="false">ROUND((C25+D25)*$B$12,0)</f>
        <v>69379</v>
      </c>
      <c r="F25" s="20" t="n">
        <f aca="false">C25+D25+E25</f>
        <v>346893</v>
      </c>
      <c r="G25" s="20" t="n">
        <f aca="false">G24+F25</f>
        <v>1903515</v>
      </c>
    </row>
    <row r="26" customFormat="false" ht="15" hidden="false" customHeight="false" outlineLevel="0" collapsed="false">
      <c r="A26" s="21" t="n">
        <v>10</v>
      </c>
      <c r="B26" s="22" t="n">
        <f aca="false">ROUND($B$5*$B$6*$B$7*(1+$B$8)^(A26-1),0)</f>
        <v>5065742</v>
      </c>
      <c r="C26" s="23" t="n">
        <f aca="false">IF($B$9=0,0,ROUND(B26/$B$9*$B$10,0))</f>
        <v>236401</v>
      </c>
      <c r="D26" s="23" t="n">
        <f aca="false">ROUND(C26*$B$11,0)</f>
        <v>82740</v>
      </c>
      <c r="E26" s="23" t="n">
        <f aca="false">ROUND((C26+D26)*$B$12,0)</f>
        <v>79785</v>
      </c>
      <c r="F26" s="23" t="n">
        <f aca="false">C26+D26+E26</f>
        <v>398926</v>
      </c>
      <c r="G26" s="23" t="n">
        <f aca="false">G25+F26</f>
        <v>2302441</v>
      </c>
    </row>
    <row r="27" customFormat="false" ht="15" hidden="false" customHeight="false" outlineLevel="0" collapsed="false">
      <c r="A27" s="18" t="n">
        <v>11</v>
      </c>
      <c r="B27" s="19" t="n">
        <f aca="false">ROUND($B$5*$B$6*$B$7*(1+$B$8)^(A27-1),0)</f>
        <v>5825603</v>
      </c>
      <c r="C27" s="20" t="n">
        <f aca="false">IF($B$9=0,0,ROUND(B27/$B$9*$B$10,0))</f>
        <v>271861</v>
      </c>
      <c r="D27" s="20" t="n">
        <f aca="false">ROUND(C27*$B$11,0)</f>
        <v>95151</v>
      </c>
      <c r="E27" s="20" t="n">
        <f aca="false">ROUND((C27+D27)*$B$12,0)</f>
        <v>91753</v>
      </c>
      <c r="F27" s="20" t="n">
        <f aca="false">C27+D27+E27</f>
        <v>458765</v>
      </c>
      <c r="G27" s="20" t="n">
        <f aca="false">G26+F27</f>
        <v>2761206</v>
      </c>
    </row>
    <row r="28" customFormat="false" ht="15" hidden="false" customHeight="false" outlineLevel="0" collapsed="false">
      <c r="A28" s="21" t="n">
        <v>12</v>
      </c>
      <c r="B28" s="22" t="n">
        <f aca="false">ROUND($B$5*$B$6*$B$7*(1+$B$8)^(A28-1),0)</f>
        <v>6699444</v>
      </c>
      <c r="C28" s="23" t="n">
        <f aca="false">IF($B$9=0,0,ROUND(B28/$B$9*$B$10,0))</f>
        <v>312641</v>
      </c>
      <c r="D28" s="23" t="n">
        <f aca="false">ROUND(C28*$B$11,0)</f>
        <v>109424</v>
      </c>
      <c r="E28" s="23" t="n">
        <f aca="false">ROUND((C28+D28)*$B$12,0)</f>
        <v>105516</v>
      </c>
      <c r="F28" s="23" t="n">
        <f aca="false">C28+D28+E28</f>
        <v>527581</v>
      </c>
      <c r="G28" s="23" t="n">
        <f aca="false">G27+F28</f>
        <v>3288787</v>
      </c>
    </row>
    <row r="29" customFormat="false" ht="15" hidden="false" customHeight="false" outlineLevel="0" collapsed="false">
      <c r="A29" s="24" t="s">
        <v>39</v>
      </c>
      <c r="B29" s="25" t="n">
        <f aca="false">SUM(B17:B28)</f>
        <v>41762402</v>
      </c>
      <c r="C29" s="26" t="n">
        <f aca="false">SUM(C17:C28)</f>
        <v>1948911</v>
      </c>
      <c r="D29" s="26" t="n">
        <f aca="false">SUM(D17:D28)</f>
        <v>682118</v>
      </c>
      <c r="E29" s="26" t="n">
        <f aca="false">SUM(E17:E28)</f>
        <v>657758</v>
      </c>
      <c r="F29" s="26" t="n">
        <f aca="false">SUM(F17:F28)</f>
        <v>3288787</v>
      </c>
    </row>
    <row r="31" customFormat="false" ht="15" hidden="false" customHeight="false" outlineLevel="0" collapsed="false">
      <c r="A31" s="9" t="s">
        <v>40</v>
      </c>
    </row>
    <row r="32" customFormat="false" ht="15" hidden="false" customHeight="false" outlineLevel="0" collapsed="false">
      <c r="A32" s="10" t="s">
        <v>41</v>
      </c>
      <c r="B32" s="27" t="n">
        <f aca="false">F28</f>
        <v>527581</v>
      </c>
    </row>
    <row r="33" customFormat="false" ht="15" hidden="false" customHeight="false" outlineLevel="0" collapsed="false">
      <c r="A33" s="10" t="s">
        <v>42</v>
      </c>
      <c r="B33" s="27" t="n">
        <f aca="false">F28*12</f>
        <v>6330972</v>
      </c>
    </row>
    <row r="34" customFormat="false" ht="15" hidden="false" customHeight="false" outlineLevel="0" collapsed="false">
      <c r="A34" s="10" t="s">
        <v>43</v>
      </c>
      <c r="B34" s="28" t="n">
        <f aca="false">B29</f>
        <v>41762402</v>
      </c>
    </row>
    <row r="35" customFormat="false" ht="15" hidden="false" customHeight="false" outlineLevel="0" collapsed="false">
      <c r="A35" s="10" t="s">
        <v>44</v>
      </c>
      <c r="B35" s="29" t="n">
        <f aca="false">IF(F29=0,0,(D29+E29)/F29)</f>
        <v>0.407407351099357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4" min="2" style="0" width="15"/>
    <col collapsed="false" customWidth="true" hidden="false" outlineLevel="0" max="5" min="5" style="0" width="46"/>
  </cols>
  <sheetData>
    <row r="1" customFormat="false" ht="19.7" hidden="false" customHeight="false" outlineLevel="0" collapsed="false">
      <c r="A1" s="7" t="s">
        <v>45</v>
      </c>
    </row>
    <row r="2" customFormat="false" ht="15" hidden="false" customHeight="false" outlineLevel="0" collapsed="false">
      <c r="A2" s="8" t="s">
        <v>46</v>
      </c>
    </row>
    <row r="4" customFormat="false" ht="15" hidden="false" customHeight="false" outlineLevel="0" collapsed="false">
      <c r="A4" s="30" t="s">
        <v>47</v>
      </c>
      <c r="B4" s="30" t="s">
        <v>48</v>
      </c>
      <c r="C4" s="30" t="s">
        <v>49</v>
      </c>
      <c r="D4" s="30" t="s">
        <v>50</v>
      </c>
    </row>
    <row r="5" customFormat="false" ht="15" hidden="false" customHeight="true" outlineLevel="0" collapsed="false">
      <c r="A5" s="10" t="s">
        <v>17</v>
      </c>
      <c r="B5" s="11" t="n">
        <v>30</v>
      </c>
      <c r="C5" s="11" t="n">
        <v>60</v>
      </c>
      <c r="D5" s="11" t="n">
        <v>120</v>
      </c>
      <c r="E5" s="31" t="s">
        <v>51</v>
      </c>
    </row>
    <row r="6" customFormat="false" ht="15" hidden="false" customHeight="false" outlineLevel="0" collapsed="false">
      <c r="A6" s="10" t="s">
        <v>18</v>
      </c>
      <c r="B6" s="11" t="n">
        <v>3</v>
      </c>
      <c r="C6" s="11" t="n">
        <v>4</v>
      </c>
      <c r="D6" s="11" t="n">
        <v>6</v>
      </c>
      <c r="E6" s="31"/>
    </row>
    <row r="7" customFormat="false" ht="15" hidden="false" customHeight="false" outlineLevel="0" collapsed="false">
      <c r="A7" s="10" t="s">
        <v>19</v>
      </c>
      <c r="B7" s="13" t="n">
        <v>4000</v>
      </c>
      <c r="C7" s="13" t="n">
        <v>6000</v>
      </c>
      <c r="D7" s="13" t="n">
        <v>8000</v>
      </c>
      <c r="E7" s="31"/>
    </row>
    <row r="8" customFormat="false" ht="15" hidden="false" customHeight="false" outlineLevel="0" collapsed="false">
      <c r="A8" s="10" t="s">
        <v>21</v>
      </c>
      <c r="B8" s="14" t="n">
        <v>0.08</v>
      </c>
      <c r="C8" s="14" t="n">
        <v>0.15</v>
      </c>
      <c r="D8" s="14" t="n">
        <v>0.25</v>
      </c>
      <c r="E8" s="31"/>
    </row>
    <row r="9" customFormat="false" ht="15" hidden="false" customHeight="false" outlineLevel="0" collapsed="false">
      <c r="A9" s="10" t="s">
        <v>23</v>
      </c>
      <c r="B9" s="13" t="n">
        <v>1100</v>
      </c>
      <c r="C9" s="13" t="n">
        <v>900</v>
      </c>
      <c r="D9" s="13" t="n">
        <v>700</v>
      </c>
      <c r="E9" s="31"/>
    </row>
    <row r="10" customFormat="false" ht="15" hidden="false" customHeight="false" outlineLevel="0" collapsed="false">
      <c r="A10" s="10" t="s">
        <v>25</v>
      </c>
      <c r="B10" s="15" t="n">
        <v>38</v>
      </c>
      <c r="C10" s="15" t="n">
        <v>42</v>
      </c>
      <c r="D10" s="15" t="n">
        <v>48</v>
      </c>
      <c r="E10" s="31"/>
    </row>
    <row r="11" customFormat="false" ht="15" hidden="false" customHeight="false" outlineLevel="0" collapsed="false">
      <c r="A11" s="10" t="s">
        <v>26</v>
      </c>
      <c r="B11" s="14" t="n">
        <v>0.25</v>
      </c>
      <c r="C11" s="14" t="n">
        <v>0.35</v>
      </c>
      <c r="D11" s="14" t="n">
        <v>0.45</v>
      </c>
      <c r="E11" s="31"/>
    </row>
    <row r="12" customFormat="false" ht="15" hidden="false" customHeight="false" outlineLevel="0" collapsed="false">
      <c r="A12" s="10" t="s">
        <v>28</v>
      </c>
      <c r="B12" s="14" t="n">
        <v>0.15</v>
      </c>
      <c r="C12" s="14" t="n">
        <v>0.25</v>
      </c>
      <c r="D12" s="14" t="n">
        <v>0.35</v>
      </c>
      <c r="E12" s="31"/>
    </row>
    <row r="14" customFormat="false" ht="15" hidden="false" customHeight="false" outlineLevel="0" collapsed="false">
      <c r="A14" s="32" t="s">
        <v>52</v>
      </c>
      <c r="B14" s="33" t="n">
        <f aca="false">ROUND(B5*B6*B7*IF(B8=0,12,((1+B8)^12-1)/B8),0)</f>
        <v>6831766</v>
      </c>
      <c r="C14" s="33" t="n">
        <f aca="false">ROUND(C5*C6*C7*IF(C8=0,12,((1+C8)^12-1)/C8),0)</f>
        <v>41762401</v>
      </c>
      <c r="D14" s="33" t="n">
        <f aca="false">ROUND(D5*D6*D7*IF(D8=0,12,((1+D8)^12-1)/D8),0)</f>
        <v>312236127</v>
      </c>
    </row>
    <row r="15" customFormat="false" ht="15" hidden="false" customHeight="false" outlineLevel="0" collapsed="false">
      <c r="A15" s="32" t="s">
        <v>53</v>
      </c>
      <c r="B15" s="34" t="n">
        <f aca="false">IF(B9=0,0,ROUND(B14/B9*B10,0))</f>
        <v>236006</v>
      </c>
      <c r="C15" s="34" t="n">
        <f aca="false">IF(C9=0,0,ROUND(C14/C9*C10,0))</f>
        <v>1948912</v>
      </c>
      <c r="D15" s="34" t="n">
        <f aca="false">IF(D9=0,0,ROUND(D14/D9*D10,0))</f>
        <v>21410477</v>
      </c>
    </row>
    <row r="16" customFormat="false" ht="15" hidden="false" customHeight="false" outlineLevel="0" collapsed="false">
      <c r="A16" s="32" t="s">
        <v>54</v>
      </c>
      <c r="B16" s="26" t="n">
        <f aca="false">ROUND(B15*(1+B11)*(1+B12),0)</f>
        <v>339259</v>
      </c>
      <c r="C16" s="26" t="n">
        <f aca="false">ROUND(C15*(1+C11)*(1+C12),0)</f>
        <v>3288789</v>
      </c>
      <c r="D16" s="26" t="n">
        <f aca="false">ROUND(D15*(1+D11)*(1+D12),0)</f>
        <v>41911009</v>
      </c>
    </row>
    <row r="17" customFormat="false" ht="15" hidden="false" customHeight="false" outlineLevel="0" collapsed="false">
      <c r="A17" s="32" t="s">
        <v>55</v>
      </c>
      <c r="B17" s="26" t="n">
        <f aca="false">IF(B9=0,0,ROUND(B5*B6*B7*(1+B8)^11/B9*B10*(1+B11)*(1+B12),0))</f>
        <v>41683</v>
      </c>
      <c r="C17" s="26" t="n">
        <f aca="false">IF(C9=0,0,ROUND(C5*C6*C7*(1+C8)^11/C9*C10*(1+C11)*(1+C12),0))</f>
        <v>527581</v>
      </c>
      <c r="D17" s="26" t="n">
        <f aca="false">IF(D9=0,0,ROUND(D5*D6*D7*(1+D8)^11/D9*D10*(1+D11)*(1+D12),0))</f>
        <v>9000727</v>
      </c>
    </row>
    <row r="19" customFormat="false" ht="15" hidden="false" customHeight="false" outlineLevel="0" collapsed="false">
      <c r="A19" s="16" t="s">
        <v>56</v>
      </c>
    </row>
  </sheetData>
  <mergeCells count="1">
    <mergeCell ref="E5:E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2026-07-25T06:36:38Z</dcterms:created>
  <dc:creator>Josh Snow · AffiliateMarketing.com</dc:creator>
  <dc:description/>
  <dc:language>en-US</dc:language>
  <cp:lastModifiedBy/>
  <dcterms:modified xsi:type="dcterms:W3CDTF">2026-07-25T06:36:41Z</dcterms:modified>
  <cp:revision>1</cp:revision>
  <dc:subject/>
  <dc:title>Flywheel Stacking Starter Model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